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cators\DataBank\Databank Write Ups\For Comms\4_To post\"/>
    </mc:Choice>
  </mc:AlternateContent>
  <xr:revisionPtr revIDLastSave="0" documentId="8_{F2F36530-4722-4A42-88D9-433AC49B6788}" xr6:coauthVersionLast="36" xr6:coauthVersionMax="36" xr10:uidLastSave="{00000000-0000-0000-0000-000000000000}"/>
  <bookViews>
    <workbookView xWindow="0" yWindow="0" windowWidth="19200" windowHeight="6930" xr2:uid="{57EDABB9-2B97-48E3-B9CA-9D37D8C7F2DA}"/>
  </bookViews>
  <sheets>
    <sheet name="Table 2" sheetId="1" r:id="rId1"/>
  </sheets>
  <definedNames>
    <definedName name="_xlnm.Print_Area" localSheetId="0">'Table 2'!$A$1:$J$37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0" i="1" l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</calcChain>
</file>

<file path=xl/sharedStrings.xml><?xml version="1.0" encoding="utf-8"?>
<sst xmlns="http://schemas.openxmlformats.org/spreadsheetml/2006/main" count="56" uniqueCount="32">
  <si>
    <t>Source: U.S. Department of Health &amp; Human Services, Administration for Children and Families, Administration on Children, Youth, and Families, Children's Bureau. (2002-2019). Child Maltreatment 2000-2017. Retrieved from https://www.acf.hhs.gov/cb/research-data-technology/statistics-research/child-maltreatment.</t>
  </si>
  <si>
    <t>Source: U.S. Department of Health &amp; Human Services, Administration for Children and Families, Administration on Children, Youth, and Families, Children's Bureau. (2002-2018). Child Maltreatment 2000-2016.  Retrieved from https://www.acf.hhs.gov/cb/research-data-technology/statistics-research/child-maltreatment</t>
  </si>
  <si>
    <r>
      <t>2</t>
    </r>
    <r>
      <rPr>
        <i/>
        <sz val="10"/>
        <rFont val="Lato"/>
        <family val="2"/>
      </rPr>
      <t xml:space="preserve">A child may be a victim of multiple types of maltreatment, and is counted once for each type (2007 was an exception, when children were counted once only). </t>
    </r>
  </si>
  <si>
    <r>
      <t>1</t>
    </r>
    <r>
      <rPr>
        <i/>
        <sz val="10"/>
        <rFont val="Lato"/>
        <family val="2"/>
      </rPr>
      <t xml:space="preserve">2002-2010 estimates for specific race groups have been revised to reflect the new OMB race definitions, and include only those who are identified with a single race. Hispanics may be of any race. 
</t>
    </r>
    <r>
      <rPr>
        <i/>
        <vertAlign val="superscript"/>
        <sz val="10"/>
        <rFont val="Lato"/>
        <family val="2"/>
      </rPr>
      <t/>
    </r>
  </si>
  <si>
    <t>*Substantiated victims</t>
  </si>
  <si>
    <t>-</t>
  </si>
  <si>
    <t xml:space="preserve">     Other </t>
  </si>
  <si>
    <t xml:space="preserve">     Medical Neglect</t>
  </si>
  <si>
    <t xml:space="preserve">     Psychological or Emotional Abuse</t>
  </si>
  <si>
    <t xml:space="preserve">     Sexual Abuse</t>
  </si>
  <si>
    <t xml:space="preserve">     Physical Abuse</t>
  </si>
  <si>
    <t xml:space="preserve">     Neglect</t>
  </si>
  <si>
    <r>
      <t>Type of Maltreatment</t>
    </r>
    <r>
      <rPr>
        <vertAlign val="superscript"/>
        <sz val="11"/>
        <rFont val="Lato"/>
        <family val="2"/>
      </rPr>
      <t>2</t>
    </r>
  </si>
  <si>
    <t xml:space="preserve">     Multiple Race</t>
  </si>
  <si>
    <t xml:space="preserve">     Non-Hispanic Pacific Islander only</t>
  </si>
  <si>
    <t xml:space="preserve">     Non-Hispanic Asian only</t>
  </si>
  <si>
    <t xml:space="preserve">     Non-Hispanic American Indian/Alaska Native only</t>
  </si>
  <si>
    <t xml:space="preserve">     Hispanic</t>
  </si>
  <si>
    <t xml:space="preserve">     Non-Hispanic black only</t>
  </si>
  <si>
    <t xml:space="preserve">     Non-Hispanic white only</t>
  </si>
  <si>
    <r>
      <t>Race and Hispanic Origin of Victim</t>
    </r>
    <r>
      <rPr>
        <vertAlign val="superscript"/>
        <sz val="11"/>
        <rFont val="Lato"/>
        <family val="2"/>
      </rPr>
      <t>1</t>
    </r>
  </si>
  <si>
    <t xml:space="preserve">     16-17 years old</t>
  </si>
  <si>
    <t xml:space="preserve">     12-15 years old</t>
  </si>
  <si>
    <t xml:space="preserve">     8-11 years old</t>
  </si>
  <si>
    <t xml:space="preserve">     4-7 years old</t>
  </si>
  <si>
    <t xml:space="preserve">     0-3 years old</t>
  </si>
  <si>
    <t>Age of Victim</t>
  </si>
  <si>
    <t xml:space="preserve">     Female</t>
  </si>
  <si>
    <t xml:space="preserve">     Male</t>
  </si>
  <si>
    <t>Gender</t>
  </si>
  <si>
    <t>Rate per 1,000</t>
  </si>
  <si>
    <t>Appendix 2. Child Maltreatment Rate*, by Gender, Age, Race and Hispanic Origin, and Type of Maltreatment, 2000-2017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</si>
</sst>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0"/>
      <name val="Arial"/>
    </font>
    <font>
      <sz val="11"/>
      <name val="Lato"/>
      <family val="2"/>
    </font>
    <font>
      <i/>
      <sz val="10"/>
      <name val="Lato"/>
      <family val="2"/>
    </font>
    <font>
      <i/>
      <vertAlign val="superscript"/>
      <sz val="10"/>
      <name val="Lato"/>
      <family val="2"/>
    </font>
    <font>
      <vertAlign val="superscript"/>
      <sz val="11"/>
      <name val="Lato"/>
      <family val="2"/>
    </font>
    <font>
      <sz val="11"/>
      <color theme="0"/>
      <name val="Lato"/>
      <family val="2"/>
    </font>
    <font>
      <b/>
      <sz val="14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wrapText="1"/>
    </xf>
    <xf numFmtId="164" fontId="1" fillId="0" borderId="2" xfId="0" applyNumberFormat="1" applyFont="1" applyFill="1" applyBorder="1"/>
    <xf numFmtId="164" fontId="1" fillId="0" borderId="2" xfId="0" quotePrefix="1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 indent="1"/>
    </xf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indent="1"/>
    </xf>
    <xf numFmtId="164" fontId="1" fillId="0" borderId="0" xfId="0" quotePrefix="1" applyNumberFormat="1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 indent="1"/>
    </xf>
    <xf numFmtId="164" fontId="1" fillId="0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39</xdr:row>
      <xdr:rowOff>142875</xdr:rowOff>
    </xdr:from>
    <xdr:to>
      <xdr:col>19</xdr:col>
      <xdr:colOff>79375</xdr:colOff>
      <xdr:row>41</xdr:row>
      <xdr:rowOff>117475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6855E44-D6AE-4F1B-A855-7AC11E4FAD7A}"/>
            </a:ext>
          </a:extLst>
        </xdr:cNvPr>
        <xdr:cNvSpPr txBox="1"/>
      </xdr:nvSpPr>
      <xdr:spPr>
        <a:xfrm>
          <a:off x="9820275" y="6334125"/>
          <a:ext cx="184150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solidFill>
                <a:srgbClr val="007CC2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childtrends.org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8DE2-F083-4613-A7C5-93F409FC05A4}">
  <dimension ref="A1:U288"/>
  <sheetViews>
    <sheetView tabSelected="1" workbookViewId="0">
      <pane xSplit="1" ySplit="2" topLeftCell="F15" activePane="bottomRight" state="frozen"/>
      <selection pane="topRight" activeCell="B1" sqref="B1"/>
      <selection pane="bottomLeft" activeCell="A4" sqref="A4"/>
      <selection pane="bottomRight" activeCell="A33" sqref="A33"/>
    </sheetView>
  </sheetViews>
  <sheetFormatPr defaultRowHeight="12.5"/>
  <cols>
    <col min="1" max="1" width="53.6328125" customWidth="1"/>
    <col min="2" max="7" width="8" customWidth="1"/>
    <col min="8" max="10" width="9.36328125" bestFit="1" customWidth="1"/>
    <col min="11" max="11" width="10.08984375" style="1" customWidth="1"/>
    <col min="12" max="12" width="10.08984375" customWidth="1"/>
    <col min="13" max="13" width="9.36328125" bestFit="1" customWidth="1"/>
    <col min="14" max="15" width="11.36328125" bestFit="1" customWidth="1"/>
    <col min="16" max="18" width="9.54296875" bestFit="1" customWidth="1"/>
  </cols>
  <sheetData>
    <row r="1" spans="1:19" s="3" customFormat="1" ht="36" customHeight="1">
      <c r="A1" s="25" t="s">
        <v>31</v>
      </c>
      <c r="B1" s="25"/>
      <c r="C1" s="25"/>
      <c r="D1" s="25"/>
      <c r="E1" s="25"/>
      <c r="F1" s="25"/>
      <c r="G1" s="25"/>
      <c r="H1" s="25"/>
      <c r="I1" s="24"/>
      <c r="J1" s="24"/>
    </row>
    <row r="2" spans="1:19" s="3" customFormat="1" ht="14">
      <c r="A2" s="23"/>
      <c r="B2" s="22">
        <v>2000</v>
      </c>
      <c r="C2" s="22">
        <v>2001</v>
      </c>
      <c r="D2" s="22">
        <v>2002</v>
      </c>
      <c r="E2" s="22">
        <v>2003</v>
      </c>
      <c r="F2" s="22">
        <v>2004</v>
      </c>
      <c r="G2" s="22">
        <v>2005</v>
      </c>
      <c r="H2" s="22">
        <v>2006</v>
      </c>
      <c r="I2" s="22">
        <v>2007</v>
      </c>
      <c r="J2" s="22">
        <v>2008</v>
      </c>
      <c r="K2" s="22">
        <v>2009</v>
      </c>
      <c r="L2" s="22">
        <v>2010</v>
      </c>
      <c r="M2" s="22">
        <v>2011</v>
      </c>
      <c r="N2" s="22">
        <v>2012</v>
      </c>
      <c r="O2" s="22">
        <v>2013</v>
      </c>
      <c r="P2" s="22">
        <v>2014</v>
      </c>
      <c r="Q2" s="22">
        <v>2015</v>
      </c>
      <c r="R2" s="22">
        <v>2016</v>
      </c>
      <c r="S2" s="22">
        <v>2017</v>
      </c>
    </row>
    <row r="3" spans="1:19" s="3" customFormat="1" ht="14">
      <c r="A3" s="3" t="s">
        <v>30</v>
      </c>
      <c r="B3" s="15">
        <v>12.2</v>
      </c>
      <c r="C3" s="15">
        <v>12.4</v>
      </c>
      <c r="D3" s="16">
        <v>12.3</v>
      </c>
      <c r="E3" s="16">
        <v>12.4</v>
      </c>
      <c r="F3" s="16">
        <v>12</v>
      </c>
      <c r="G3" s="16">
        <v>12.1</v>
      </c>
      <c r="H3" s="16">
        <v>12.1</v>
      </c>
      <c r="I3" s="16">
        <v>10.6</v>
      </c>
      <c r="J3" s="3">
        <v>10.3</v>
      </c>
      <c r="K3" s="14">
        <v>9.3090998516953025</v>
      </c>
      <c r="L3" s="14">
        <v>9.2799496683621712</v>
      </c>
      <c r="M3" s="14">
        <v>9.1532116014347427</v>
      </c>
      <c r="N3" s="14">
        <v>9.1240877136298444</v>
      </c>
      <c r="O3" s="15">
        <v>9.1999999999999993</v>
      </c>
      <c r="P3" s="14">
        <v>9.4</v>
      </c>
      <c r="Q3" s="14">
        <v>9.1999999999999993</v>
      </c>
      <c r="R3" s="14">
        <v>9.1</v>
      </c>
      <c r="S3" s="14">
        <v>9.1</v>
      </c>
    </row>
    <row r="4" spans="1:19" s="3" customFormat="1" ht="14">
      <c r="B4" s="21"/>
      <c r="C4" s="21"/>
    </row>
    <row r="5" spans="1:19" s="3" customFormat="1" ht="14">
      <c r="A5" s="3" t="s">
        <v>29</v>
      </c>
      <c r="B5" s="21"/>
      <c r="C5" s="21"/>
    </row>
    <row r="6" spans="1:19" s="3" customFormat="1" ht="14">
      <c r="A6" s="17" t="s">
        <v>28</v>
      </c>
      <c r="B6" s="15">
        <v>11.4</v>
      </c>
      <c r="C6" s="18" t="s">
        <v>5</v>
      </c>
      <c r="D6" s="16">
        <v>11.6</v>
      </c>
      <c r="E6" s="16">
        <v>11.6</v>
      </c>
      <c r="F6" s="16">
        <v>11.2</v>
      </c>
      <c r="G6" s="16">
        <v>11.3</v>
      </c>
      <c r="H6" s="16">
        <v>11.4</v>
      </c>
      <c r="I6" s="16">
        <v>9.9</v>
      </c>
      <c r="J6" s="16">
        <v>9.6999999999999993</v>
      </c>
      <c r="K6" s="16">
        <v>8.8000000000000007</v>
      </c>
      <c r="L6" s="16">
        <v>8.6999999999999993</v>
      </c>
      <c r="M6" s="16">
        <v>8.6999999999999993</v>
      </c>
      <c r="N6" s="16">
        <v>8.6999999999999993</v>
      </c>
      <c r="O6" s="16">
        <v>8.6999999999999993</v>
      </c>
      <c r="P6" s="16">
        <v>9</v>
      </c>
      <c r="Q6" s="16">
        <v>8.8000000000000007</v>
      </c>
      <c r="R6" s="16">
        <v>8.6999999999999993</v>
      </c>
      <c r="S6" s="16">
        <v>8.6</v>
      </c>
    </row>
    <row r="7" spans="1:19" s="3" customFormat="1" ht="14">
      <c r="A7" s="17" t="s">
        <v>27</v>
      </c>
      <c r="B7" s="15">
        <v>12.9</v>
      </c>
      <c r="C7" s="18" t="s">
        <v>5</v>
      </c>
      <c r="D7" s="16">
        <v>13.1</v>
      </c>
      <c r="E7" s="16">
        <v>13.1</v>
      </c>
      <c r="F7" s="16">
        <v>12.6</v>
      </c>
      <c r="G7" s="16">
        <v>12.7</v>
      </c>
      <c r="H7" s="16">
        <v>12.7</v>
      </c>
      <c r="I7" s="16">
        <v>11.1</v>
      </c>
      <c r="J7" s="16">
        <v>10.8</v>
      </c>
      <c r="K7" s="16">
        <v>9.6999999999999993</v>
      </c>
      <c r="L7" s="16">
        <v>9.6999999999999993</v>
      </c>
      <c r="M7" s="16">
        <v>9.6</v>
      </c>
      <c r="N7" s="16">
        <v>9.5</v>
      </c>
      <c r="O7" s="16">
        <v>9.5</v>
      </c>
      <c r="P7" s="16">
        <v>9.8000000000000007</v>
      </c>
      <c r="Q7" s="16">
        <v>9.6</v>
      </c>
      <c r="R7" s="16">
        <v>9.5</v>
      </c>
      <c r="S7" s="16">
        <v>9.5</v>
      </c>
    </row>
    <row r="8" spans="1:19" s="3" customFormat="1" ht="14">
      <c r="B8" s="15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9" s="3" customFormat="1" ht="14">
      <c r="A9" s="3" t="s">
        <v>26</v>
      </c>
      <c r="B9" s="15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9" s="3" customFormat="1" ht="14">
      <c r="A10" s="17" t="s">
        <v>25</v>
      </c>
      <c r="B10" s="15">
        <v>15.7</v>
      </c>
      <c r="C10" s="18" t="s">
        <v>5</v>
      </c>
      <c r="D10" s="15">
        <v>16</v>
      </c>
      <c r="E10" s="15">
        <v>16.399999999999999</v>
      </c>
      <c r="F10" s="15">
        <v>16.100000000000001</v>
      </c>
      <c r="G10" s="15">
        <v>16.5</v>
      </c>
      <c r="H10" s="15">
        <v>16.8</v>
      </c>
      <c r="I10" s="15">
        <v>14.9</v>
      </c>
      <c r="J10" s="15">
        <v>14.7</v>
      </c>
      <c r="K10" s="15">
        <v>13.6</v>
      </c>
      <c r="L10" s="15">
        <v>13.717540781719986</v>
      </c>
      <c r="M10" s="15">
        <v>14.312230666678232</v>
      </c>
      <c r="N10" s="15">
        <v>14.281312754597208</v>
      </c>
      <c r="O10" s="15">
        <v>14.329910312936473</v>
      </c>
      <c r="P10" s="14">
        <f>(97072+49228+46233+44561)/(97072/24.4+49228/12.3+46233/11.6+44561/11)</f>
        <v>14.802424899821148</v>
      </c>
      <c r="Q10" s="14">
        <f>(97044+47310+45302+42775)/(97044/24.4+47310/11.8+45302/11.3+42775/10.7)</f>
        <v>14.533091129852185</v>
      </c>
      <c r="R10" s="14">
        <f>(98393+47583+44800+42045)/(98393/24.8+47583/11.9+44800/11.2+42045/10.6)</f>
        <v>14.612923746603322</v>
      </c>
      <c r="S10" s="14">
        <f>(100457+46843+44503+41981)/(100457/25.3+46843/11.7+44503/11+41981/10.4)</f>
        <v>14.559930987733313</v>
      </c>
    </row>
    <row r="11" spans="1:19" s="3" customFormat="1" ht="14">
      <c r="A11" s="17" t="s">
        <v>24</v>
      </c>
      <c r="B11" s="15">
        <v>13.3</v>
      </c>
      <c r="C11" s="18" t="s">
        <v>5</v>
      </c>
      <c r="D11" s="15">
        <v>13.7</v>
      </c>
      <c r="E11" s="15">
        <v>13.8</v>
      </c>
      <c r="F11" s="15">
        <v>13.4</v>
      </c>
      <c r="G11" s="15">
        <v>13.5</v>
      </c>
      <c r="H11" s="15">
        <v>13.5</v>
      </c>
      <c r="I11" s="15">
        <v>11.5</v>
      </c>
      <c r="J11" s="15">
        <v>11</v>
      </c>
      <c r="K11" s="15">
        <v>9.6999999999999993</v>
      </c>
      <c r="L11" s="15">
        <v>9.6999999999999993</v>
      </c>
      <c r="M11" s="15">
        <v>9.8951676768216217</v>
      </c>
      <c r="N11" s="15">
        <v>10.13660273442904</v>
      </c>
      <c r="O11" s="15">
        <v>10.293568524582868</v>
      </c>
      <c r="P11" s="14">
        <f>(44459+45401+44224+41245)/(44459/11+45401/11.2+44224/10.6+41245/9.8)</f>
        <v>10.641390076152444</v>
      </c>
      <c r="Q11" s="14">
        <f>(41849+42411+42543+40135)/(41849/10.3+42411/10.5+42543/10.5+40135/9.6)</f>
        <v>10.219903804989572</v>
      </c>
      <c r="R11" s="14">
        <f>(40312+39773+39990+38900)/(40312/10.1+39773/9.9+39990/9.9+38900/9.7)</f>
        <v>9.8997630888191814</v>
      </c>
      <c r="S11" s="14">
        <f>(40336+39572+38116+37644)/(40336/10+39572/9.8+38116/9.3+37644/9.2)</f>
        <v>9.5726221945981056</v>
      </c>
    </row>
    <row r="12" spans="1:19" s="3" customFormat="1" ht="14">
      <c r="A12" s="17" t="s">
        <v>23</v>
      </c>
      <c r="B12" s="15">
        <v>11.8</v>
      </c>
      <c r="C12" s="18" t="s">
        <v>5</v>
      </c>
      <c r="D12" s="15">
        <v>11.9</v>
      </c>
      <c r="E12" s="15">
        <v>11.7</v>
      </c>
      <c r="F12" s="15">
        <v>10.9</v>
      </c>
      <c r="G12" s="15">
        <v>10.9</v>
      </c>
      <c r="H12" s="15">
        <v>10.8</v>
      </c>
      <c r="I12" s="15">
        <v>9.4</v>
      </c>
      <c r="J12" s="15">
        <v>9.1999999999999993</v>
      </c>
      <c r="K12" s="15">
        <v>8.1</v>
      </c>
      <c r="L12" s="15">
        <v>8</v>
      </c>
      <c r="M12" s="15">
        <v>7.6951342341484752</v>
      </c>
      <c r="N12" s="15">
        <v>7.7176090581697094</v>
      </c>
      <c r="O12" s="15">
        <v>7.5946284378742748</v>
      </c>
      <c r="P12" s="14">
        <f>(36915+33848+31270+29285)/(36915/8.9+33848/8.2+31270/7.5+29285/7.1)</f>
        <v>7.9252657983751442</v>
      </c>
      <c r="Q12" s="14">
        <f>(37000+33341+30296+28516)/(37000/8.8+33341/8+30296/7.3+28516/6.8)</f>
        <v>7.7263855312049374</v>
      </c>
      <c r="R12" s="14">
        <f>(36776+33848+30529+28155)/(36776/8.8+33848/8.1+30529/7.4+28155/6.8)</f>
        <v>7.7784684588051745</v>
      </c>
      <c r="S12" s="14">
        <f>(36333+34342+31955+28943)/(36333/8.9+34342/8.2+31955/7.6+28943/6.9)</f>
        <v>7.8929665550009505</v>
      </c>
    </row>
    <row r="13" spans="1:19" s="3" customFormat="1" ht="14">
      <c r="A13" s="17" t="s">
        <v>22</v>
      </c>
      <c r="B13" s="15">
        <v>10.4</v>
      </c>
      <c r="C13" s="18" t="s">
        <v>5</v>
      </c>
      <c r="D13" s="15">
        <v>10.6</v>
      </c>
      <c r="E13" s="15">
        <v>10.7</v>
      </c>
      <c r="F13" s="15">
        <v>9.3000000000000007</v>
      </c>
      <c r="G13" s="15">
        <v>10.199999999999999</v>
      </c>
      <c r="H13" s="15">
        <v>10.199999999999999</v>
      </c>
      <c r="I13" s="15">
        <v>8.6999999999999993</v>
      </c>
      <c r="J13" s="15">
        <v>8.4</v>
      </c>
      <c r="K13" s="15">
        <v>7.6</v>
      </c>
      <c r="L13" s="15">
        <v>7.3</v>
      </c>
      <c r="M13" s="15">
        <v>6.9712149791390665</v>
      </c>
      <c r="N13" s="15">
        <v>6.8230856594386751</v>
      </c>
      <c r="O13" s="15">
        <v>6.6845564831478619</v>
      </c>
      <c r="P13" s="14">
        <f>(29184+29514+29332+28106)/(29184/7.1+29514/7+29332/6.8+28106/6.7)</f>
        <v>6.8984184924566447</v>
      </c>
      <c r="Q13" s="14">
        <f>(28055+28286+28605+28030)/(28055/6.8+28286/6.9+28605/6.8+28030/6.5)</f>
        <v>6.747220138104149</v>
      </c>
      <c r="R13" s="14">
        <f>(27544+27560+27500+26784)/(27544/6.7+27560/6.7+27500/6.7+26784/6.4)</f>
        <v>6.6239733920203179</v>
      </c>
      <c r="S13" s="14">
        <f>(28190+27892+27559+26912)/(28190/6.7+27892/6.6+27559/6.6+26912/6.5)</f>
        <v>6.6004009388141043</v>
      </c>
    </row>
    <row r="14" spans="1:19" s="3" customFormat="1" ht="14">
      <c r="A14" s="17" t="s">
        <v>21</v>
      </c>
      <c r="B14" s="15">
        <v>5.8</v>
      </c>
      <c r="C14" s="18" t="s">
        <v>5</v>
      </c>
      <c r="D14" s="15">
        <v>6</v>
      </c>
      <c r="E14" s="15">
        <v>5.9</v>
      </c>
      <c r="F14" s="15">
        <v>6.1</v>
      </c>
      <c r="G14" s="15">
        <v>6.2</v>
      </c>
      <c r="H14" s="15">
        <v>6.3</v>
      </c>
      <c r="I14" s="15">
        <v>5.4</v>
      </c>
      <c r="J14" s="15">
        <v>5.5</v>
      </c>
      <c r="K14" s="15">
        <v>5.0999999999999996</v>
      </c>
      <c r="L14" s="15">
        <v>5</v>
      </c>
      <c r="M14" s="15">
        <v>4.7961485819418632</v>
      </c>
      <c r="N14" s="15">
        <v>4.6373532588853879</v>
      </c>
      <c r="O14" s="15">
        <v>4.4570251761180861</v>
      </c>
      <c r="P14" s="14">
        <f>(24156+14834)/(24156/5.7+14834/3.5)</f>
        <v>4.5999492607324193</v>
      </c>
      <c r="Q14" s="14">
        <f>(23731+14768)/(23731/5.6+14768/3.5)</f>
        <v>4.5522658457172538</v>
      </c>
      <c r="R14" s="14">
        <f>(23303+15334)/ (23303/5.5+15334/3.6)</f>
        <v>4.5474802618829946</v>
      </c>
      <c r="S14" s="14">
        <f>(23785+15699)/ (23785/5.6+15699/3.6)</f>
        <v>4.5868134451689642</v>
      </c>
    </row>
    <row r="15" spans="1:19" s="3" customFormat="1" ht="14">
      <c r="A15" s="17"/>
      <c r="B15" s="15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4"/>
      <c r="Q15" s="14"/>
      <c r="R15" s="14"/>
    </row>
    <row r="16" spans="1:19" s="3" customFormat="1" ht="16.5">
      <c r="A16" s="3" t="s">
        <v>20</v>
      </c>
      <c r="B16" s="15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4"/>
      <c r="Q16" s="14"/>
      <c r="R16" s="14"/>
    </row>
    <row r="17" spans="1:21" s="3" customFormat="1" ht="14">
      <c r="A17" s="17" t="s">
        <v>19</v>
      </c>
      <c r="B17" s="18" t="s">
        <v>5</v>
      </c>
      <c r="C17" s="18" t="s">
        <v>5</v>
      </c>
      <c r="D17" s="16">
        <v>10.7</v>
      </c>
      <c r="E17" s="15">
        <v>11</v>
      </c>
      <c r="F17" s="15">
        <v>10.7</v>
      </c>
      <c r="G17" s="16">
        <v>10.8</v>
      </c>
      <c r="H17" s="16">
        <v>10.7</v>
      </c>
      <c r="I17" s="16">
        <v>8.3000000000000007</v>
      </c>
      <c r="J17" s="16">
        <v>7.9</v>
      </c>
      <c r="K17" s="16">
        <v>7.8</v>
      </c>
      <c r="L17" s="16">
        <v>8.1</v>
      </c>
      <c r="M17" s="16">
        <v>7.9</v>
      </c>
      <c r="N17" s="15">
        <v>8</v>
      </c>
      <c r="O17" s="15">
        <v>8.1</v>
      </c>
      <c r="P17" s="14">
        <v>8.4</v>
      </c>
      <c r="Q17" s="14">
        <v>8.1</v>
      </c>
      <c r="R17" s="14">
        <v>8.1</v>
      </c>
      <c r="S17" s="14">
        <v>8.1</v>
      </c>
    </row>
    <row r="18" spans="1:21" s="3" customFormat="1" ht="14">
      <c r="A18" s="17" t="s">
        <v>18</v>
      </c>
      <c r="B18" s="18" t="s">
        <v>5</v>
      </c>
      <c r="C18" s="18" t="s">
        <v>5</v>
      </c>
      <c r="D18" s="16">
        <v>20.2</v>
      </c>
      <c r="E18" s="16">
        <v>20.399999999999999</v>
      </c>
      <c r="F18" s="16">
        <v>19.899999999999999</v>
      </c>
      <c r="G18" s="16">
        <v>19.5</v>
      </c>
      <c r="H18" s="16">
        <v>19.8</v>
      </c>
      <c r="I18" s="16">
        <v>15.4</v>
      </c>
      <c r="J18" s="16">
        <v>15.4</v>
      </c>
      <c r="K18" s="16">
        <v>15.1</v>
      </c>
      <c r="L18" s="16">
        <v>14.7</v>
      </c>
      <c r="M18" s="16">
        <v>14.3</v>
      </c>
      <c r="N18" s="16">
        <v>14.2</v>
      </c>
      <c r="O18" s="16">
        <v>14.6</v>
      </c>
      <c r="P18" s="14">
        <v>15.3</v>
      </c>
      <c r="Q18" s="14">
        <v>14.5</v>
      </c>
      <c r="R18" s="14">
        <v>13.9</v>
      </c>
      <c r="S18" s="14">
        <v>13.9</v>
      </c>
    </row>
    <row r="19" spans="1:21" s="3" customFormat="1" ht="14">
      <c r="A19" s="17" t="s">
        <v>17</v>
      </c>
      <c r="B19" s="18" t="s">
        <v>5</v>
      </c>
      <c r="C19" s="18" t="s">
        <v>5</v>
      </c>
      <c r="D19" s="16">
        <v>9.5</v>
      </c>
      <c r="E19" s="16">
        <v>9.9</v>
      </c>
      <c r="F19" s="16">
        <v>10.4</v>
      </c>
      <c r="G19" s="16">
        <v>10.7</v>
      </c>
      <c r="H19" s="16">
        <v>10.8</v>
      </c>
      <c r="I19" s="16">
        <v>9.1999999999999993</v>
      </c>
      <c r="J19" s="16">
        <v>9</v>
      </c>
      <c r="K19" s="16">
        <v>8.6999999999999993</v>
      </c>
      <c r="L19" s="16">
        <v>8.6</v>
      </c>
      <c r="M19" s="16">
        <v>8.6</v>
      </c>
      <c r="N19" s="16">
        <v>8.4</v>
      </c>
      <c r="O19" s="16">
        <v>8.5</v>
      </c>
      <c r="P19" s="14">
        <v>8.8000000000000007</v>
      </c>
      <c r="Q19" s="14">
        <v>8.4</v>
      </c>
      <c r="R19" s="14">
        <v>8</v>
      </c>
      <c r="S19" s="14">
        <v>8</v>
      </c>
    </row>
    <row r="20" spans="1:21" s="3" customFormat="1" ht="14.25" customHeight="1">
      <c r="A20" s="20" t="s">
        <v>16</v>
      </c>
      <c r="B20" s="18" t="s">
        <v>5</v>
      </c>
      <c r="C20" s="18" t="s">
        <v>5</v>
      </c>
      <c r="D20" s="16">
        <v>21.7</v>
      </c>
      <c r="E20" s="16">
        <v>21.3</v>
      </c>
      <c r="F20" s="16">
        <v>15.5</v>
      </c>
      <c r="G20" s="16">
        <v>16.5</v>
      </c>
      <c r="H20" s="16">
        <v>15.9</v>
      </c>
      <c r="I20" s="16">
        <v>12.4</v>
      </c>
      <c r="J20" s="16">
        <v>12.6</v>
      </c>
      <c r="K20" s="16">
        <v>11.5</v>
      </c>
      <c r="L20" s="16">
        <v>11.3</v>
      </c>
      <c r="M20" s="16">
        <v>11.4</v>
      </c>
      <c r="N20" s="16">
        <v>12.4</v>
      </c>
      <c r="O20" s="15">
        <v>12.5</v>
      </c>
      <c r="P20" s="14">
        <v>13.4</v>
      </c>
      <c r="Q20" s="14">
        <v>13.8</v>
      </c>
      <c r="R20" s="14">
        <v>14.2</v>
      </c>
      <c r="S20" s="14">
        <v>14.3</v>
      </c>
    </row>
    <row r="21" spans="1:21" s="3" customFormat="1" ht="14">
      <c r="A21" s="17" t="s">
        <v>15</v>
      </c>
      <c r="B21" s="18" t="s">
        <v>5</v>
      </c>
      <c r="C21" s="18" t="s">
        <v>5</v>
      </c>
      <c r="D21" s="19" t="s">
        <v>5</v>
      </c>
      <c r="E21" s="16">
        <v>2.7</v>
      </c>
      <c r="F21" s="16">
        <v>2.9</v>
      </c>
      <c r="G21" s="16">
        <v>2.5</v>
      </c>
      <c r="H21" s="16">
        <v>2.5</v>
      </c>
      <c r="I21" s="16">
        <v>2.2000000000000002</v>
      </c>
      <c r="J21" s="16">
        <v>2.2000000000000002</v>
      </c>
      <c r="K21" s="15">
        <v>2</v>
      </c>
      <c r="L21" s="15">
        <v>1.9</v>
      </c>
      <c r="M21" s="15">
        <v>1.7</v>
      </c>
      <c r="N21" s="15">
        <v>1.7</v>
      </c>
      <c r="O21" s="16">
        <v>1.7</v>
      </c>
      <c r="P21" s="14">
        <v>1.7</v>
      </c>
      <c r="Q21" s="14">
        <v>1.7</v>
      </c>
      <c r="R21" s="14">
        <v>1.6</v>
      </c>
      <c r="S21" s="14">
        <v>1.6</v>
      </c>
    </row>
    <row r="22" spans="1:21" s="3" customFormat="1" ht="14">
      <c r="A22" s="17" t="s">
        <v>14</v>
      </c>
      <c r="B22" s="18" t="s">
        <v>5</v>
      </c>
      <c r="C22" s="18" t="s">
        <v>5</v>
      </c>
      <c r="D22" s="19" t="s">
        <v>5</v>
      </c>
      <c r="E22" s="16">
        <v>21.4</v>
      </c>
      <c r="F22" s="16">
        <v>17.600000000000001</v>
      </c>
      <c r="G22" s="16">
        <v>16.100000000000001</v>
      </c>
      <c r="H22" s="16">
        <v>14.3</v>
      </c>
      <c r="I22" s="16">
        <v>11.5</v>
      </c>
      <c r="J22" s="16">
        <v>10.7</v>
      </c>
      <c r="K22" s="16">
        <v>11.3</v>
      </c>
      <c r="L22" s="16">
        <v>9.8000000000000007</v>
      </c>
      <c r="M22" s="16">
        <v>8.5</v>
      </c>
      <c r="N22" s="16">
        <v>8.6999999999999993</v>
      </c>
      <c r="O22" s="16">
        <v>7.9</v>
      </c>
      <c r="P22" s="14">
        <v>8.6</v>
      </c>
      <c r="Q22" s="14">
        <v>8.8000000000000007</v>
      </c>
      <c r="R22" s="14">
        <v>8.6</v>
      </c>
      <c r="S22" s="14">
        <v>8.6999999999999993</v>
      </c>
    </row>
    <row r="23" spans="1:21" s="3" customFormat="1" ht="14">
      <c r="A23" s="17" t="s">
        <v>13</v>
      </c>
      <c r="B23" s="18" t="s">
        <v>5</v>
      </c>
      <c r="C23" s="18" t="s">
        <v>5</v>
      </c>
      <c r="D23" s="16">
        <v>12.4</v>
      </c>
      <c r="E23" s="16">
        <v>12.8</v>
      </c>
      <c r="F23" s="16">
        <v>14.6</v>
      </c>
      <c r="G23" s="15">
        <v>15</v>
      </c>
      <c r="H23" s="15">
        <v>15.4</v>
      </c>
      <c r="I23" s="15">
        <v>11.8</v>
      </c>
      <c r="J23" s="15">
        <v>12.4</v>
      </c>
      <c r="K23" s="15">
        <v>12.4</v>
      </c>
      <c r="L23" s="15">
        <v>10</v>
      </c>
      <c r="M23" s="15">
        <v>10.1</v>
      </c>
      <c r="N23" s="15">
        <v>10.3</v>
      </c>
      <c r="O23" s="16">
        <v>10.6</v>
      </c>
      <c r="P23" s="14">
        <v>10.6</v>
      </c>
      <c r="Q23" s="14">
        <v>10.4</v>
      </c>
      <c r="R23" s="14">
        <v>11.2</v>
      </c>
      <c r="S23" s="14">
        <v>11.3</v>
      </c>
    </row>
    <row r="24" spans="1:21" s="3" customFormat="1" ht="14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4"/>
      <c r="Q24" s="14"/>
      <c r="R24" s="14"/>
      <c r="U24"/>
    </row>
    <row r="25" spans="1:21" s="3" customFormat="1" ht="16.5">
      <c r="A25" s="3" t="s">
        <v>12</v>
      </c>
      <c r="B25" s="15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4"/>
      <c r="Q25" s="14"/>
      <c r="R25" s="14"/>
      <c r="U25"/>
    </row>
    <row r="26" spans="1:21" s="3" customFormat="1" ht="14">
      <c r="A26" s="17" t="s">
        <v>11</v>
      </c>
      <c r="B26" s="15">
        <v>7.3</v>
      </c>
      <c r="C26" s="15">
        <v>7.1</v>
      </c>
      <c r="D26" s="16">
        <v>7.2</v>
      </c>
      <c r="E26" s="16">
        <v>7.5</v>
      </c>
      <c r="F26" s="16">
        <v>7.4</v>
      </c>
      <c r="G26" s="16">
        <v>6.3</v>
      </c>
      <c r="H26" s="16">
        <v>6.4</v>
      </c>
      <c r="I26" s="16">
        <v>6.2</v>
      </c>
      <c r="J26" s="16">
        <v>7.4</v>
      </c>
      <c r="K26" s="16">
        <v>8.1</v>
      </c>
      <c r="L26" s="16">
        <v>7.1</v>
      </c>
      <c r="M26" s="15">
        <v>7.1864038728603443</v>
      </c>
      <c r="N26" s="15">
        <v>7.1643328774425328</v>
      </c>
      <c r="O26" s="15">
        <v>7.2523714400844943</v>
      </c>
      <c r="P26" s="14">
        <f>0.75*9.4</f>
        <v>7.0500000000000007</v>
      </c>
      <c r="Q26" s="14">
        <f>0.753*9.2</f>
        <v>6.9275999999999991</v>
      </c>
      <c r="R26" s="14">
        <f>0.748*9.1</f>
        <v>6.8068</v>
      </c>
      <c r="S26" s="14">
        <f>0.749*9.1</f>
        <v>6.8159000000000001</v>
      </c>
      <c r="U26"/>
    </row>
    <row r="27" spans="1:21" s="3" customFormat="1" ht="14">
      <c r="A27" s="17" t="s">
        <v>10</v>
      </c>
      <c r="B27" s="15">
        <v>2.4</v>
      </c>
      <c r="C27" s="15">
        <v>2.2999999999999998</v>
      </c>
      <c r="D27" s="16">
        <v>2.2999999999999998</v>
      </c>
      <c r="E27" s="16">
        <v>2.2999999999999998</v>
      </c>
      <c r="F27" s="16">
        <v>2.1</v>
      </c>
      <c r="G27" s="16">
        <v>1.7</v>
      </c>
      <c r="H27" s="16">
        <v>1.6</v>
      </c>
      <c r="I27" s="16">
        <v>1.1000000000000001</v>
      </c>
      <c r="J27" s="16">
        <v>1.7</v>
      </c>
      <c r="K27" s="16">
        <v>1.8</v>
      </c>
      <c r="L27" s="16">
        <v>1.6</v>
      </c>
      <c r="M27" s="15">
        <v>1.6068941486050028</v>
      </c>
      <c r="N27" s="15">
        <v>1.6796043112037717</v>
      </c>
      <c r="O27" s="15">
        <v>1.6419233671425004</v>
      </c>
      <c r="P27" s="14">
        <f>0.17*9.4</f>
        <v>1.5980000000000001</v>
      </c>
      <c r="Q27" s="14">
        <f>0.172*9.2</f>
        <v>1.5823999999999998</v>
      </c>
      <c r="R27" s="14">
        <f>0.182*9.1</f>
        <v>1.6561999999999999</v>
      </c>
      <c r="S27" s="14">
        <f>0.183*9.1</f>
        <v>1.6653</v>
      </c>
      <c r="U27"/>
    </row>
    <row r="28" spans="1:21" s="3" customFormat="1" ht="14">
      <c r="A28" s="17" t="s">
        <v>9</v>
      </c>
      <c r="B28" s="15">
        <v>1.2</v>
      </c>
      <c r="C28" s="15">
        <v>1.2</v>
      </c>
      <c r="D28" s="16">
        <v>1.2</v>
      </c>
      <c r="E28" s="16">
        <v>1.2</v>
      </c>
      <c r="F28" s="16">
        <v>1.2</v>
      </c>
      <c r="G28" s="16">
        <v>0.9</v>
      </c>
      <c r="H28" s="16">
        <v>0.9</v>
      </c>
      <c r="I28" s="16">
        <v>0.8</v>
      </c>
      <c r="J28" s="15">
        <v>1</v>
      </c>
      <c r="K28" s="15">
        <v>1</v>
      </c>
      <c r="L28" s="15">
        <v>0.8</v>
      </c>
      <c r="M28" s="15">
        <v>0.831298103118424</v>
      </c>
      <c r="N28" s="15">
        <v>0.84875688053957288</v>
      </c>
      <c r="O28" s="15">
        <v>0.81930173599602374</v>
      </c>
      <c r="P28" s="14">
        <f>0.083*9.4</f>
        <v>0.78020000000000012</v>
      </c>
      <c r="Q28" s="14">
        <f>0.084*9.2</f>
        <v>0.77280000000000004</v>
      </c>
      <c r="R28" s="14">
        <f>0.085*9.1</f>
        <v>0.77350000000000008</v>
      </c>
      <c r="S28" s="14">
        <f>0.086*9.1</f>
        <v>0.78259999999999996</v>
      </c>
      <c r="U28"/>
    </row>
    <row r="29" spans="1:21" s="3" customFormat="1" ht="14">
      <c r="A29" s="17" t="s">
        <v>8</v>
      </c>
      <c r="B29" s="15">
        <v>1</v>
      </c>
      <c r="C29" s="15">
        <v>0.9</v>
      </c>
      <c r="D29" s="16">
        <v>0.8</v>
      </c>
      <c r="E29" s="16">
        <v>0.6</v>
      </c>
      <c r="F29" s="16">
        <v>0.9</v>
      </c>
      <c r="G29" s="16">
        <v>0.7</v>
      </c>
      <c r="H29" s="16">
        <v>0.7</v>
      </c>
      <c r="I29" s="16">
        <v>0.4</v>
      </c>
      <c r="J29" s="16">
        <v>0.8</v>
      </c>
      <c r="K29" s="16">
        <v>0.8</v>
      </c>
      <c r="L29" s="16">
        <v>0.7</v>
      </c>
      <c r="M29" s="15">
        <v>0.82273791800529994</v>
      </c>
      <c r="N29" s="15">
        <v>0.78057150511043727</v>
      </c>
      <c r="O29" s="15">
        <v>0.79618343778234224</v>
      </c>
      <c r="P29" s="14">
        <f>0.06*9.4</f>
        <v>0.56399999999999995</v>
      </c>
      <c r="Q29" s="14">
        <f>0.062*9.2</f>
        <v>0.57039999999999991</v>
      </c>
      <c r="R29" s="14">
        <f>0.056*9.1</f>
        <v>0.50959999999999994</v>
      </c>
      <c r="S29" s="14">
        <f>0.057*9.1</f>
        <v>0.51870000000000005</v>
      </c>
      <c r="U29"/>
    </row>
    <row r="30" spans="1:21" s="3" customFormat="1" ht="14">
      <c r="A30" s="17" t="s">
        <v>7</v>
      </c>
      <c r="B30" s="15">
        <v>0.5</v>
      </c>
      <c r="C30" s="15">
        <v>0.3</v>
      </c>
      <c r="D30" s="16">
        <v>0.3</v>
      </c>
      <c r="E30" s="16">
        <v>0.3</v>
      </c>
      <c r="F30" s="16">
        <v>0.3</v>
      </c>
      <c r="G30" s="16">
        <v>0.2</v>
      </c>
      <c r="H30" s="16">
        <v>0.2</v>
      </c>
      <c r="I30" s="16">
        <v>0.1</v>
      </c>
      <c r="J30" s="16">
        <v>0.2</v>
      </c>
      <c r="K30" s="16">
        <v>0.3</v>
      </c>
      <c r="L30" s="16">
        <v>0.2</v>
      </c>
      <c r="M30" s="15">
        <v>0.20384870520573795</v>
      </c>
      <c r="N30" s="15">
        <v>0.21179812522044603</v>
      </c>
      <c r="O30" s="15">
        <v>0.20766145779149819</v>
      </c>
      <c r="P30" s="14">
        <f>0.022*9.4</f>
        <v>0.20679999999999998</v>
      </c>
      <c r="Q30" s="14">
        <f>0.022*9.2</f>
        <v>0.20239999999999997</v>
      </c>
      <c r="R30" s="14">
        <f>0.021*9.1</f>
        <v>0.19109999999999999</v>
      </c>
      <c r="S30" s="14">
        <f>0.022*9.1</f>
        <v>0.20019999999999999</v>
      </c>
      <c r="U30"/>
    </row>
    <row r="31" spans="1:21" s="3" customFormat="1" ht="14">
      <c r="A31" s="13" t="s">
        <v>6</v>
      </c>
      <c r="B31" s="11">
        <v>2.8</v>
      </c>
      <c r="C31" s="11">
        <v>3.2</v>
      </c>
      <c r="D31" s="12">
        <v>3.3</v>
      </c>
      <c r="E31" s="12">
        <v>3.7</v>
      </c>
      <c r="F31" s="12">
        <v>3.2</v>
      </c>
      <c r="G31" s="12">
        <v>1.5</v>
      </c>
      <c r="H31" s="12">
        <v>1.5</v>
      </c>
      <c r="I31" s="12">
        <v>0.4</v>
      </c>
      <c r="J31" s="12">
        <v>0.9</v>
      </c>
      <c r="K31" s="12" t="s">
        <v>5</v>
      </c>
      <c r="L31" s="12" t="s">
        <v>5</v>
      </c>
      <c r="M31" s="11">
        <v>0.93940255776978854</v>
      </c>
      <c r="N31" s="11">
        <v>0.98679989930789425</v>
      </c>
      <c r="O31" s="10">
        <v>0.91369697341153766</v>
      </c>
      <c r="P31" s="9">
        <f>0.068*9.4</f>
        <v>0.6392000000000001</v>
      </c>
      <c r="Q31" s="9">
        <f>0.069*9.2</f>
        <v>0.63480000000000003</v>
      </c>
      <c r="R31" s="9">
        <f>0.068*9.1</f>
        <v>0.61880000000000002</v>
      </c>
      <c r="S31" s="9">
        <f>0.071*9.1</f>
        <v>0.6460999999999999</v>
      </c>
      <c r="U31"/>
    </row>
    <row r="32" spans="1:21" s="3" customFormat="1" ht="4.5" customHeight="1">
      <c r="U32"/>
    </row>
    <row r="33" spans="1:21" s="3" customFormat="1" ht="14.25" customHeight="1">
      <c r="A33" s="3" t="s">
        <v>4</v>
      </c>
      <c r="U33"/>
    </row>
    <row r="34" spans="1:21" s="3" customFormat="1" ht="15">
      <c r="A34" s="8" t="s">
        <v>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U34"/>
    </row>
    <row r="35" spans="1:21" s="3" customFormat="1" ht="15">
      <c r="A35" s="8" t="s">
        <v>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U35"/>
    </row>
    <row r="36" spans="1:21" s="3" customFormat="1" ht="29.25" hidden="1" customHeight="1">
      <c r="A36" s="5" t="s">
        <v>1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U36"/>
    </row>
    <row r="37" spans="1:21" s="3" customFormat="1" ht="66.75" hidden="1" customHeight="1">
      <c r="A37" s="7"/>
      <c r="B37" s="7"/>
      <c r="C37" s="7"/>
      <c r="D37" s="6"/>
      <c r="E37" s="6"/>
      <c r="F37" s="6"/>
      <c r="G37" s="6"/>
      <c r="H37" s="4"/>
      <c r="I37" s="4"/>
      <c r="J37" s="4"/>
      <c r="U37"/>
    </row>
    <row r="38" spans="1:21" s="3" customFormat="1" ht="14" hidden="1">
      <c r="A38" s="4"/>
      <c r="B38" s="4"/>
      <c r="C38" s="4"/>
      <c r="D38" s="4"/>
      <c r="E38" s="4"/>
      <c r="F38" s="4"/>
      <c r="G38" s="4"/>
      <c r="H38" s="4"/>
      <c r="I38" s="4"/>
      <c r="J38" s="4"/>
      <c r="U38"/>
    </row>
    <row r="39" spans="1:21" s="3" customFormat="1" ht="14" hidden="1">
      <c r="A39" s="4"/>
      <c r="B39" s="4"/>
      <c r="C39" s="4"/>
      <c r="D39" s="4"/>
      <c r="E39" s="4"/>
      <c r="F39" s="4"/>
      <c r="G39" s="4"/>
      <c r="H39" s="4"/>
      <c r="I39" s="4"/>
      <c r="J39" s="4"/>
      <c r="U39"/>
    </row>
    <row r="40" spans="1:21" s="3" customFormat="1" ht="14">
      <c r="A40" s="5" t="s">
        <v>0</v>
      </c>
      <c r="B40" s="5"/>
      <c r="C40" s="5"/>
      <c r="D40" s="5"/>
      <c r="E40" s="5"/>
      <c r="F40" s="5"/>
      <c r="G40" s="5"/>
      <c r="H40" s="5"/>
      <c r="I40" s="4"/>
      <c r="J40" s="4"/>
      <c r="U40"/>
    </row>
    <row r="41" spans="1:21" s="3" customFormat="1" ht="14">
      <c r="U41"/>
    </row>
    <row r="42" spans="1:21" s="3" customFormat="1" ht="14">
      <c r="U42"/>
    </row>
    <row r="43" spans="1:21" s="3" customFormat="1" ht="14">
      <c r="U43"/>
    </row>
    <row r="44" spans="1:21" s="3" customFormat="1" ht="14"/>
    <row r="45" spans="1:21" s="3" customFormat="1" ht="14"/>
    <row r="46" spans="1:21" s="3" customFormat="1" ht="14"/>
    <row r="47" spans="1:21" s="3" customFormat="1" ht="14"/>
    <row r="48" spans="1:21" s="3" customFormat="1" ht="14"/>
    <row r="49" spans="10:11" s="3" customFormat="1" ht="14"/>
    <row r="50" spans="10:11" s="3" customFormat="1" ht="14"/>
    <row r="51" spans="10:11" s="3" customFormat="1" ht="14"/>
    <row r="52" spans="10:11">
      <c r="J52" s="2"/>
      <c r="K52" s="2"/>
    </row>
    <row r="53" spans="10:11">
      <c r="J53" s="2"/>
      <c r="K53" s="2"/>
    </row>
    <row r="54" spans="10:11">
      <c r="J54" s="2"/>
      <c r="K54" s="2"/>
    </row>
    <row r="55" spans="10:11">
      <c r="J55" s="2"/>
      <c r="K55" s="2"/>
    </row>
    <row r="56" spans="10:11">
      <c r="J56" s="2"/>
      <c r="K56" s="2"/>
    </row>
    <row r="57" spans="10:11">
      <c r="J57" s="2"/>
      <c r="K57" s="2"/>
    </row>
    <row r="58" spans="10:11">
      <c r="J58" s="2"/>
      <c r="K58" s="2"/>
    </row>
    <row r="59" spans="10:11">
      <c r="J59" s="2"/>
      <c r="K59" s="2"/>
    </row>
    <row r="60" spans="10:11">
      <c r="J60" s="2"/>
      <c r="K60" s="2"/>
    </row>
    <row r="61" spans="10:11">
      <c r="J61" s="2"/>
      <c r="K61" s="2"/>
    </row>
    <row r="62" spans="10:11">
      <c r="J62" s="2"/>
      <c r="K62" s="2"/>
    </row>
    <row r="63" spans="10:11">
      <c r="J63" s="2"/>
      <c r="K63" s="2"/>
    </row>
    <row r="64" spans="10:11">
      <c r="J64" s="2"/>
      <c r="K64" s="2"/>
    </row>
    <row r="65" spans="10:11">
      <c r="J65" s="2"/>
      <c r="K65" s="2"/>
    </row>
    <row r="66" spans="10:11">
      <c r="J66" s="2"/>
      <c r="K66" s="2"/>
    </row>
    <row r="67" spans="10:11">
      <c r="J67" s="2"/>
      <c r="K67" s="2"/>
    </row>
    <row r="68" spans="10:11">
      <c r="J68" s="2"/>
      <c r="K68" s="2"/>
    </row>
    <row r="69" spans="10:11">
      <c r="J69" s="2"/>
      <c r="K69" s="2"/>
    </row>
    <row r="70" spans="10:11">
      <c r="J70" s="2"/>
      <c r="K70" s="2"/>
    </row>
    <row r="71" spans="10:11">
      <c r="J71" s="2"/>
      <c r="K71" s="2"/>
    </row>
    <row r="72" spans="10:11">
      <c r="J72" s="2"/>
      <c r="K72" s="2"/>
    </row>
    <row r="73" spans="10:11">
      <c r="J73" s="2"/>
      <c r="K73" s="2"/>
    </row>
    <row r="74" spans="10:11">
      <c r="J74" s="2"/>
      <c r="K74" s="2"/>
    </row>
    <row r="75" spans="10:11">
      <c r="J75" s="2"/>
      <c r="K75" s="2"/>
    </row>
    <row r="76" spans="10:11">
      <c r="J76" s="2"/>
      <c r="K76" s="2"/>
    </row>
    <row r="77" spans="10:11">
      <c r="J77" s="2"/>
      <c r="K77" s="2"/>
    </row>
    <row r="78" spans="10:11">
      <c r="J78" s="2"/>
      <c r="K78" s="2"/>
    </row>
    <row r="79" spans="10:11">
      <c r="J79" s="2"/>
      <c r="K79" s="2"/>
    </row>
    <row r="80" spans="10:11">
      <c r="J80" s="2"/>
      <c r="K80" s="2"/>
    </row>
    <row r="81" spans="10:11">
      <c r="J81" s="2"/>
      <c r="K81" s="2"/>
    </row>
    <row r="82" spans="10:11">
      <c r="J82" s="2"/>
      <c r="K82" s="2"/>
    </row>
    <row r="83" spans="10:11">
      <c r="J83" s="2"/>
      <c r="K83" s="2"/>
    </row>
    <row r="84" spans="10:11">
      <c r="J84" s="2"/>
      <c r="K84" s="2"/>
    </row>
    <row r="85" spans="10:11">
      <c r="J85" s="2"/>
      <c r="K85" s="2"/>
    </row>
    <row r="86" spans="10:11">
      <c r="J86" s="2"/>
      <c r="K86" s="2"/>
    </row>
    <row r="87" spans="10:11">
      <c r="J87" s="2"/>
      <c r="K87" s="2"/>
    </row>
    <row r="88" spans="10:11">
      <c r="J88" s="2"/>
      <c r="K88" s="2"/>
    </row>
    <row r="89" spans="10:11">
      <c r="J89" s="2"/>
      <c r="K89" s="2"/>
    </row>
    <row r="90" spans="10:11">
      <c r="J90" s="2"/>
      <c r="K90" s="2"/>
    </row>
    <row r="91" spans="10:11">
      <c r="J91" s="2"/>
      <c r="K91" s="2"/>
    </row>
    <row r="92" spans="10:11">
      <c r="J92" s="2"/>
      <c r="K92" s="2"/>
    </row>
    <row r="93" spans="10:11">
      <c r="J93" s="2"/>
      <c r="K93" s="2"/>
    </row>
    <row r="94" spans="10:11">
      <c r="J94" s="2"/>
      <c r="K94" s="2"/>
    </row>
    <row r="95" spans="10:11">
      <c r="J95" s="2"/>
      <c r="K95" s="2"/>
    </row>
    <row r="96" spans="10:11">
      <c r="J96" s="2"/>
      <c r="K96" s="2"/>
    </row>
    <row r="97" spans="10:11">
      <c r="J97" s="2"/>
      <c r="K97" s="2"/>
    </row>
    <row r="98" spans="10:11">
      <c r="J98" s="2"/>
      <c r="K98" s="2"/>
    </row>
    <row r="99" spans="10:11">
      <c r="J99" s="2"/>
      <c r="K99" s="2"/>
    </row>
    <row r="100" spans="10:11">
      <c r="J100" s="2"/>
      <c r="K100" s="2"/>
    </row>
    <row r="101" spans="10:11">
      <c r="J101" s="2"/>
      <c r="K101" s="2"/>
    </row>
    <row r="102" spans="10:11">
      <c r="J102" s="2"/>
      <c r="K102" s="2"/>
    </row>
    <row r="103" spans="10:11">
      <c r="J103" s="2"/>
      <c r="K103" s="2"/>
    </row>
    <row r="104" spans="10:11">
      <c r="J104" s="2"/>
      <c r="K104" s="2"/>
    </row>
    <row r="105" spans="10:11">
      <c r="J105" s="2"/>
      <c r="K105" s="2"/>
    </row>
    <row r="106" spans="10:11">
      <c r="J106" s="2"/>
      <c r="K106" s="2"/>
    </row>
    <row r="107" spans="10:11">
      <c r="J107" s="2"/>
      <c r="K107" s="2"/>
    </row>
    <row r="108" spans="10:11">
      <c r="J108" s="2"/>
      <c r="K108" s="2"/>
    </row>
    <row r="109" spans="10:11">
      <c r="J109" s="2"/>
      <c r="K109" s="2"/>
    </row>
    <row r="110" spans="10:11">
      <c r="J110" s="2"/>
      <c r="K110" s="2"/>
    </row>
    <row r="111" spans="10:11">
      <c r="J111" s="2"/>
      <c r="K111" s="2"/>
    </row>
    <row r="112" spans="10:11">
      <c r="J112" s="2"/>
      <c r="K112" s="2"/>
    </row>
    <row r="113" spans="10:11">
      <c r="J113" s="2"/>
      <c r="K113" s="2"/>
    </row>
    <row r="114" spans="10:11">
      <c r="J114" s="2"/>
      <c r="K114" s="2"/>
    </row>
    <row r="115" spans="10:11">
      <c r="J115" s="2"/>
      <c r="K115" s="2"/>
    </row>
    <row r="116" spans="10:11">
      <c r="J116" s="2"/>
      <c r="K116" s="2"/>
    </row>
    <row r="117" spans="10:11">
      <c r="J117" s="2"/>
      <c r="K117" s="2"/>
    </row>
    <row r="118" spans="10:11">
      <c r="J118" s="2"/>
      <c r="K118" s="2"/>
    </row>
    <row r="119" spans="10:11">
      <c r="J119" s="2"/>
      <c r="K119" s="2"/>
    </row>
    <row r="120" spans="10:11">
      <c r="J120" s="2"/>
      <c r="K120" s="2"/>
    </row>
    <row r="121" spans="10:11">
      <c r="J121" s="2"/>
      <c r="K121" s="2"/>
    </row>
    <row r="122" spans="10:11">
      <c r="J122" s="2"/>
      <c r="K122" s="2"/>
    </row>
    <row r="123" spans="10:11">
      <c r="J123" s="2"/>
      <c r="K123" s="2"/>
    </row>
    <row r="124" spans="10:11">
      <c r="J124" s="2"/>
      <c r="K124" s="2"/>
    </row>
    <row r="125" spans="10:11">
      <c r="J125" s="2"/>
      <c r="K125" s="2"/>
    </row>
    <row r="126" spans="10:11">
      <c r="J126" s="2"/>
      <c r="K126" s="2"/>
    </row>
    <row r="127" spans="10:11">
      <c r="J127" s="2"/>
      <c r="K127" s="2"/>
    </row>
    <row r="128" spans="10:11">
      <c r="J128" s="2"/>
      <c r="K128" s="2"/>
    </row>
    <row r="129" spans="10:11">
      <c r="J129" s="2"/>
      <c r="K129" s="2"/>
    </row>
    <row r="130" spans="10:11">
      <c r="J130" s="2"/>
      <c r="K130" s="2"/>
    </row>
    <row r="131" spans="10:11">
      <c r="J131" s="2"/>
      <c r="K131" s="2"/>
    </row>
    <row r="132" spans="10:11">
      <c r="J132" s="2"/>
      <c r="K132" s="2"/>
    </row>
    <row r="133" spans="10:11">
      <c r="J133" s="2"/>
      <c r="K133" s="2"/>
    </row>
    <row r="134" spans="10:11">
      <c r="J134" s="2"/>
      <c r="K134" s="2"/>
    </row>
    <row r="135" spans="10:11">
      <c r="J135" s="2"/>
      <c r="K135" s="2"/>
    </row>
    <row r="136" spans="10:11">
      <c r="J136" s="2"/>
      <c r="K136" s="2"/>
    </row>
    <row r="137" spans="10:11">
      <c r="J137" s="2"/>
      <c r="K137" s="2"/>
    </row>
    <row r="138" spans="10:11">
      <c r="J138" s="2"/>
      <c r="K138" s="2"/>
    </row>
    <row r="139" spans="10:11">
      <c r="J139" s="2"/>
      <c r="K139" s="2"/>
    </row>
    <row r="140" spans="10:11">
      <c r="J140" s="2"/>
      <c r="K140" s="2"/>
    </row>
    <row r="141" spans="10:11">
      <c r="J141" s="2"/>
      <c r="K141" s="2"/>
    </row>
    <row r="142" spans="10:11">
      <c r="J142" s="2"/>
      <c r="K142" s="2"/>
    </row>
    <row r="143" spans="10:11">
      <c r="J143" s="2"/>
      <c r="K143" s="2"/>
    </row>
    <row r="144" spans="10:11">
      <c r="J144" s="2"/>
      <c r="K144" s="2"/>
    </row>
    <row r="145" spans="10:11">
      <c r="J145" s="2"/>
      <c r="K145" s="2"/>
    </row>
    <row r="146" spans="10:11">
      <c r="J146" s="2"/>
      <c r="K146" s="2"/>
    </row>
    <row r="147" spans="10:11">
      <c r="J147" s="2"/>
      <c r="K147" s="2"/>
    </row>
    <row r="148" spans="10:11">
      <c r="J148" s="2"/>
      <c r="K148" s="2"/>
    </row>
    <row r="149" spans="10:11">
      <c r="J149" s="2"/>
      <c r="K149" s="2"/>
    </row>
    <row r="150" spans="10:11">
      <c r="J150" s="2"/>
      <c r="K150" s="2"/>
    </row>
    <row r="151" spans="10:11">
      <c r="J151" s="2"/>
      <c r="K151" s="2"/>
    </row>
    <row r="152" spans="10:11">
      <c r="J152" s="2"/>
      <c r="K152" s="2"/>
    </row>
    <row r="153" spans="10:11">
      <c r="J153" s="2"/>
      <c r="K153" s="2"/>
    </row>
    <row r="154" spans="10:11">
      <c r="J154" s="2"/>
      <c r="K154" s="2"/>
    </row>
    <row r="155" spans="10:11">
      <c r="J155" s="2"/>
      <c r="K155" s="2"/>
    </row>
    <row r="156" spans="10:11">
      <c r="J156" s="2"/>
      <c r="K156" s="2"/>
    </row>
    <row r="157" spans="10:11">
      <c r="J157" s="2"/>
      <c r="K157" s="2"/>
    </row>
    <row r="158" spans="10:11">
      <c r="J158" s="2"/>
      <c r="K158" s="2"/>
    </row>
    <row r="159" spans="10:11">
      <c r="J159" s="2"/>
      <c r="K159" s="2"/>
    </row>
    <row r="160" spans="10:11">
      <c r="J160" s="2"/>
      <c r="K160" s="2"/>
    </row>
    <row r="161" spans="10:11">
      <c r="J161" s="2"/>
      <c r="K161" s="2"/>
    </row>
    <row r="162" spans="10:11">
      <c r="J162" s="2"/>
      <c r="K162" s="2"/>
    </row>
    <row r="163" spans="10:11">
      <c r="J163" s="2"/>
      <c r="K163" s="2"/>
    </row>
    <row r="164" spans="10:11">
      <c r="J164" s="2"/>
      <c r="K164" s="2"/>
    </row>
    <row r="165" spans="10:11">
      <c r="J165" s="2"/>
      <c r="K165" s="2"/>
    </row>
    <row r="166" spans="10:11">
      <c r="J166" s="2"/>
      <c r="K166" s="2"/>
    </row>
    <row r="167" spans="10:11">
      <c r="J167" s="2"/>
      <c r="K167" s="2"/>
    </row>
    <row r="168" spans="10:11">
      <c r="J168" s="2"/>
      <c r="K168" s="2"/>
    </row>
    <row r="169" spans="10:11">
      <c r="J169" s="2"/>
      <c r="K169" s="2"/>
    </row>
    <row r="170" spans="10:11">
      <c r="J170" s="2"/>
      <c r="K170" s="2"/>
    </row>
    <row r="171" spans="10:11">
      <c r="J171" s="2"/>
      <c r="K171" s="2"/>
    </row>
    <row r="172" spans="10:11">
      <c r="J172" s="2"/>
      <c r="K172" s="2"/>
    </row>
    <row r="173" spans="10:11">
      <c r="J173" s="2"/>
      <c r="K173" s="2"/>
    </row>
    <row r="174" spans="10:11">
      <c r="J174" s="2"/>
      <c r="K174" s="2"/>
    </row>
    <row r="175" spans="10:11">
      <c r="J175" s="2"/>
      <c r="K175" s="2"/>
    </row>
    <row r="176" spans="10:11">
      <c r="J176" s="2"/>
      <c r="K176" s="2"/>
    </row>
    <row r="177" spans="10:11">
      <c r="J177" s="2"/>
      <c r="K177" s="2"/>
    </row>
    <row r="178" spans="10:11">
      <c r="J178" s="2"/>
      <c r="K178" s="2"/>
    </row>
    <row r="179" spans="10:11">
      <c r="J179" s="2"/>
      <c r="K179" s="2"/>
    </row>
    <row r="180" spans="10:11">
      <c r="J180" s="2"/>
      <c r="K180" s="2"/>
    </row>
    <row r="181" spans="10:11">
      <c r="J181" s="2"/>
      <c r="K181" s="2"/>
    </row>
    <row r="182" spans="10:11">
      <c r="J182" s="2"/>
      <c r="K182" s="2"/>
    </row>
    <row r="183" spans="10:11">
      <c r="J183" s="2"/>
      <c r="K183" s="2"/>
    </row>
    <row r="184" spans="10:11">
      <c r="J184" s="2"/>
      <c r="K184" s="2"/>
    </row>
    <row r="185" spans="10:11">
      <c r="J185" s="2"/>
      <c r="K185" s="2"/>
    </row>
    <row r="186" spans="10:11">
      <c r="J186" s="2"/>
      <c r="K186" s="2"/>
    </row>
    <row r="187" spans="10:11">
      <c r="J187" s="2"/>
      <c r="K187" s="2"/>
    </row>
    <row r="188" spans="10:11">
      <c r="J188" s="2"/>
      <c r="K188" s="2"/>
    </row>
    <row r="189" spans="10:11">
      <c r="J189" s="2"/>
      <c r="K189" s="2"/>
    </row>
    <row r="190" spans="10:11">
      <c r="J190" s="2"/>
      <c r="K190" s="2"/>
    </row>
    <row r="191" spans="10:11">
      <c r="J191" s="2"/>
      <c r="K191" s="2"/>
    </row>
    <row r="192" spans="10:11">
      <c r="J192" s="2"/>
      <c r="K192" s="2"/>
    </row>
    <row r="193" spans="10:11">
      <c r="J193" s="2"/>
      <c r="K193" s="2"/>
    </row>
    <row r="194" spans="10:11">
      <c r="J194" s="2"/>
      <c r="K194" s="2"/>
    </row>
    <row r="195" spans="10:11">
      <c r="J195" s="2"/>
      <c r="K195" s="2"/>
    </row>
    <row r="196" spans="10:11">
      <c r="J196" s="2"/>
      <c r="K196" s="2"/>
    </row>
    <row r="197" spans="10:11">
      <c r="J197" s="2"/>
      <c r="K197" s="2"/>
    </row>
    <row r="198" spans="10:11">
      <c r="J198" s="2"/>
      <c r="K198" s="2"/>
    </row>
    <row r="199" spans="10:11">
      <c r="J199" s="2"/>
      <c r="K199" s="2"/>
    </row>
    <row r="200" spans="10:11">
      <c r="J200" s="2"/>
      <c r="K200" s="2"/>
    </row>
    <row r="201" spans="10:11">
      <c r="J201" s="2"/>
      <c r="K201" s="2"/>
    </row>
    <row r="202" spans="10:11">
      <c r="J202" s="2"/>
      <c r="K202" s="2"/>
    </row>
    <row r="203" spans="10:11">
      <c r="J203" s="2"/>
      <c r="K203" s="2"/>
    </row>
    <row r="204" spans="10:11">
      <c r="J204" s="2"/>
      <c r="K204" s="2"/>
    </row>
    <row r="205" spans="10:11">
      <c r="J205" s="2"/>
      <c r="K205" s="2"/>
    </row>
    <row r="206" spans="10:11">
      <c r="J206" s="2"/>
      <c r="K206" s="2"/>
    </row>
    <row r="207" spans="10:11">
      <c r="J207" s="2"/>
      <c r="K207" s="2"/>
    </row>
    <row r="208" spans="10:11">
      <c r="J208" s="2"/>
      <c r="K208" s="2"/>
    </row>
    <row r="209" spans="10:11">
      <c r="J209" s="2"/>
      <c r="K209" s="2"/>
    </row>
    <row r="210" spans="10:11">
      <c r="J210" s="2"/>
      <c r="K210" s="2"/>
    </row>
    <row r="211" spans="10:11">
      <c r="J211" s="2"/>
      <c r="K211" s="2"/>
    </row>
    <row r="212" spans="10:11">
      <c r="J212" s="2"/>
      <c r="K212" s="2"/>
    </row>
    <row r="213" spans="10:11">
      <c r="J213" s="2"/>
      <c r="K213" s="2"/>
    </row>
    <row r="214" spans="10:11">
      <c r="J214" s="2"/>
      <c r="K214" s="2"/>
    </row>
    <row r="215" spans="10:11">
      <c r="J215" s="2"/>
      <c r="K215" s="2"/>
    </row>
    <row r="216" spans="10:11">
      <c r="J216" s="2"/>
      <c r="K216" s="2"/>
    </row>
    <row r="217" spans="10:11">
      <c r="J217" s="2"/>
      <c r="K217" s="2"/>
    </row>
    <row r="218" spans="10:11">
      <c r="J218" s="2"/>
      <c r="K218" s="2"/>
    </row>
    <row r="219" spans="10:11">
      <c r="J219" s="2"/>
      <c r="K219" s="2"/>
    </row>
    <row r="220" spans="10:11">
      <c r="J220" s="2"/>
      <c r="K220" s="2"/>
    </row>
    <row r="221" spans="10:11">
      <c r="J221" s="2"/>
      <c r="K221" s="2"/>
    </row>
    <row r="222" spans="10:11">
      <c r="J222" s="2"/>
      <c r="K222" s="2"/>
    </row>
    <row r="223" spans="10:11">
      <c r="J223" s="2"/>
      <c r="K223" s="2"/>
    </row>
    <row r="224" spans="10:11">
      <c r="J224" s="2"/>
      <c r="K224" s="2"/>
    </row>
    <row r="225" spans="10:11">
      <c r="J225" s="2"/>
      <c r="K225" s="2"/>
    </row>
    <row r="226" spans="10:11">
      <c r="J226" s="2"/>
      <c r="K226" s="2"/>
    </row>
    <row r="227" spans="10:11">
      <c r="J227" s="2"/>
      <c r="K227" s="2"/>
    </row>
    <row r="228" spans="10:11">
      <c r="J228" s="2"/>
      <c r="K228" s="2"/>
    </row>
    <row r="229" spans="10:11">
      <c r="J229" s="2"/>
      <c r="K229" s="2"/>
    </row>
    <row r="230" spans="10:11">
      <c r="J230" s="2"/>
      <c r="K230" s="2"/>
    </row>
    <row r="231" spans="10:11">
      <c r="J231" s="2"/>
      <c r="K231" s="2"/>
    </row>
    <row r="232" spans="10:11">
      <c r="J232" s="2"/>
      <c r="K232" s="2"/>
    </row>
    <row r="233" spans="10:11">
      <c r="J233" s="2"/>
      <c r="K233" s="2"/>
    </row>
    <row r="234" spans="10:11">
      <c r="J234" s="2"/>
      <c r="K234" s="2"/>
    </row>
    <row r="235" spans="10:11">
      <c r="J235" s="2"/>
      <c r="K235" s="2"/>
    </row>
    <row r="236" spans="10:11">
      <c r="J236" s="2"/>
      <c r="K236" s="2"/>
    </row>
    <row r="237" spans="10:11">
      <c r="J237" s="2"/>
      <c r="K237" s="2"/>
    </row>
    <row r="238" spans="10:11">
      <c r="J238" s="2"/>
      <c r="K238" s="2"/>
    </row>
    <row r="239" spans="10:11">
      <c r="J239" s="2"/>
      <c r="K239" s="2"/>
    </row>
    <row r="240" spans="10:11">
      <c r="J240" s="2"/>
      <c r="K240" s="2"/>
    </row>
    <row r="241" spans="10:11">
      <c r="J241" s="2"/>
      <c r="K241" s="2"/>
    </row>
    <row r="242" spans="10:11">
      <c r="J242" s="2"/>
      <c r="K242" s="2"/>
    </row>
    <row r="243" spans="10:11">
      <c r="J243" s="2"/>
      <c r="K243" s="2"/>
    </row>
    <row r="244" spans="10:11">
      <c r="J244" s="2"/>
      <c r="K244" s="2"/>
    </row>
    <row r="245" spans="10:11">
      <c r="J245" s="2"/>
      <c r="K245" s="2"/>
    </row>
    <row r="246" spans="10:11">
      <c r="J246" s="2"/>
      <c r="K246" s="2"/>
    </row>
    <row r="247" spans="10:11">
      <c r="J247" s="2"/>
      <c r="K247" s="2"/>
    </row>
    <row r="248" spans="10:11">
      <c r="J248" s="2"/>
      <c r="K248" s="2"/>
    </row>
    <row r="249" spans="10:11">
      <c r="J249" s="2"/>
      <c r="K249" s="2"/>
    </row>
    <row r="250" spans="10:11">
      <c r="J250" s="2"/>
      <c r="K250" s="2"/>
    </row>
    <row r="251" spans="10:11">
      <c r="J251" s="2"/>
      <c r="K251" s="2"/>
    </row>
    <row r="252" spans="10:11">
      <c r="J252" s="2"/>
      <c r="K252" s="2"/>
    </row>
    <row r="253" spans="10:11">
      <c r="J253" s="2"/>
      <c r="K253" s="2"/>
    </row>
    <row r="254" spans="10:11">
      <c r="J254" s="2"/>
      <c r="K254" s="2"/>
    </row>
    <row r="255" spans="10:11">
      <c r="J255" s="2"/>
      <c r="K255" s="2"/>
    </row>
    <row r="256" spans="10:11">
      <c r="J256" s="2"/>
      <c r="K256" s="2"/>
    </row>
    <row r="257" spans="10:11">
      <c r="J257" s="2"/>
      <c r="K257" s="2"/>
    </row>
    <row r="258" spans="10:11">
      <c r="J258" s="2"/>
      <c r="K258" s="2"/>
    </row>
    <row r="259" spans="10:11">
      <c r="J259" s="2"/>
      <c r="K259" s="2"/>
    </row>
    <row r="260" spans="10:11">
      <c r="J260" s="2"/>
      <c r="K260" s="2"/>
    </row>
    <row r="261" spans="10:11">
      <c r="J261" s="2"/>
      <c r="K261" s="2"/>
    </row>
    <row r="262" spans="10:11">
      <c r="J262" s="2"/>
      <c r="K262" s="2"/>
    </row>
    <row r="263" spans="10:11">
      <c r="J263" s="2"/>
      <c r="K263" s="2"/>
    </row>
    <row r="264" spans="10:11">
      <c r="J264" s="2"/>
      <c r="K264" s="2"/>
    </row>
    <row r="265" spans="10:11">
      <c r="J265" s="2"/>
      <c r="K265" s="2"/>
    </row>
    <row r="266" spans="10:11">
      <c r="J266" s="2"/>
      <c r="K266" s="2"/>
    </row>
    <row r="267" spans="10:11">
      <c r="J267" s="2"/>
      <c r="K267" s="2"/>
    </row>
    <row r="268" spans="10:11">
      <c r="J268" s="2"/>
      <c r="K268" s="2"/>
    </row>
    <row r="269" spans="10:11">
      <c r="J269" s="2"/>
      <c r="K269" s="2"/>
    </row>
    <row r="270" spans="10:11">
      <c r="J270" s="2"/>
      <c r="K270" s="2"/>
    </row>
    <row r="271" spans="10:11">
      <c r="J271" s="2"/>
      <c r="K271" s="2"/>
    </row>
    <row r="272" spans="10:11">
      <c r="J272" s="2"/>
      <c r="K272" s="2"/>
    </row>
    <row r="273" spans="10:11">
      <c r="J273" s="2"/>
      <c r="K273" s="2"/>
    </row>
    <row r="274" spans="10:11">
      <c r="J274" s="2"/>
      <c r="K274" s="2"/>
    </row>
    <row r="275" spans="10:11">
      <c r="J275" s="2"/>
      <c r="K275" s="2"/>
    </row>
    <row r="276" spans="10:11">
      <c r="J276" s="2"/>
      <c r="K276" s="2"/>
    </row>
    <row r="277" spans="10:11">
      <c r="J277" s="2"/>
      <c r="K277" s="2"/>
    </row>
    <row r="278" spans="10:11">
      <c r="J278" s="2"/>
      <c r="K278" s="2"/>
    </row>
    <row r="279" spans="10:11">
      <c r="J279" s="2"/>
      <c r="K279" s="2"/>
    </row>
    <row r="280" spans="10:11">
      <c r="J280" s="2"/>
      <c r="K280" s="2"/>
    </row>
    <row r="281" spans="10:11">
      <c r="J281" s="2"/>
      <c r="K281" s="2"/>
    </row>
    <row r="282" spans="10:11">
      <c r="J282" s="2"/>
      <c r="K282" s="2"/>
    </row>
    <row r="283" spans="10:11">
      <c r="J283" s="2"/>
      <c r="K283" s="2"/>
    </row>
    <row r="284" spans="10:11">
      <c r="J284" s="2"/>
      <c r="K284" s="2"/>
    </row>
    <row r="285" spans="10:11">
      <c r="J285" s="2"/>
      <c r="K285" s="2"/>
    </row>
    <row r="286" spans="10:11">
      <c r="J286" s="2"/>
      <c r="K286" s="2"/>
    </row>
    <row r="287" spans="10:11">
      <c r="J287" s="2"/>
      <c r="K287" s="2"/>
    </row>
    <row r="288" spans="10:11">
      <c r="J288" s="2"/>
      <c r="K288" s="2"/>
    </row>
  </sheetData>
  <mergeCells count="6">
    <mergeCell ref="A37:C37"/>
    <mergeCell ref="A1:J1"/>
    <mergeCell ref="A40:H40"/>
    <mergeCell ref="A34:R34"/>
    <mergeCell ref="A35:R35"/>
    <mergeCell ref="A36:R36"/>
  </mergeCells>
  <pageMargins left="0.75" right="0.75" top="1" bottom="1" header="0.5" footer="0.5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</vt:lpstr>
      <vt:lpstr>'Table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Russ</dc:creator>
  <cp:lastModifiedBy>Stephen Russ</cp:lastModifiedBy>
  <dcterms:created xsi:type="dcterms:W3CDTF">2019-05-02T20:34:23Z</dcterms:created>
  <dcterms:modified xsi:type="dcterms:W3CDTF">2019-05-02T20:34:41Z</dcterms:modified>
</cp:coreProperties>
</file>